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D074A697-1113-4577-A8D1-A500AC2F5B7F}" xr6:coauthVersionLast="45" xr6:coauthVersionMax="45" xr10:uidLastSave="{00000000-0000-0000-0000-000000000000}"/>
  <bookViews>
    <workbookView xWindow="-120" yWindow="-120" windowWidth="20730" windowHeight="1116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<sst xmlns="http://schemas.openxmlformats.org/spreadsheetml/2006/main" count="51" uniqueCount="34">
  <si>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</si>
  <si>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</si>
  <si>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</si>
  <si>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</si>
  <si>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</si>
  <si>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</si>
  <si>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</si>
  <si>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</si>
  <si>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</si>
  <si>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</si>
  <si>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</si>
  <si>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</si>
  <si>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</si>
  <si>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</si>
  <si>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</si>
  <si>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</si>
  <si>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</si>
  <si>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</si>
  <si>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</si>
  <si>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</si>
  <si>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</si>
  <si>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</si>
  <si>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</si>
  <si>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</si>
  <si>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</si>
  <si>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</si>
  <si>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</si>
  <si>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</si>
  <si>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</si>
  <si>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</si>
  <si>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</si>
  <si>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</si>
  <si>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</si>
  <si>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令和３年　12月末現在</t>
    <rPh sb="0" eb="2">
      <t>レイワ</t>
    </rPh>
    <rPh sb="3" eb="4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</si>
</sst>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N18" sqref="N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3" t="s">
        <v>32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5" t="s">
        <v>33</v>
      </c>
      <c r="C5" s="35"/>
      <c r="D5" s="35"/>
      <c r="E5" s="35"/>
      <c r="F5" s="3"/>
      <c r="G5" s="2"/>
      <c r="H5" s="2"/>
      <c r="I5" s="2"/>
      <c r="J5" s="2"/>
      <c r="K5" s="2"/>
      <c r="L5" s="2"/>
      <c r="M5" s="2"/>
      <c r="N5" s="36" t="s">
        <v>0</v>
      </c>
      <c r="O5" s="36"/>
      <c r="P5" s="36"/>
    </row>
    <row r="6" spans="2:22" x14ac:dyDescent="0.4">
      <c r="N6" s="37" t="s">
        <v>1</v>
      </c>
      <c r="O6" s="37"/>
      <c r="P6" s="37"/>
    </row>
    <row r="7" spans="2:22" ht="19.5" x14ac:dyDescent="0.4">
      <c r="B7" s="38" t="s">
        <v>2</v>
      </c>
      <c r="C7" s="39"/>
      <c r="D7" s="42" t="s">
        <v>3</v>
      </c>
      <c r="E7" s="43"/>
      <c r="F7" s="43"/>
      <c r="G7" s="44"/>
      <c r="H7" s="4"/>
      <c r="I7" s="45" t="s">
        <v>4</v>
      </c>
      <c r="J7" s="42"/>
      <c r="K7" s="42"/>
      <c r="L7" s="46"/>
      <c r="M7" s="5"/>
      <c r="N7" s="45" t="s">
        <v>5</v>
      </c>
      <c r="O7" s="47"/>
      <c r="P7" s="48"/>
      <c r="Q7" s="6"/>
    </row>
    <row r="8" spans="2:22" ht="19.5" x14ac:dyDescent="0.4">
      <c r="B8" s="40"/>
      <c r="C8" s="41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195983</v>
      </c>
      <c r="F9" s="14">
        <v>29974</v>
      </c>
      <c r="G9" s="14">
        <f>E9+F9</f>
        <v>225957</v>
      </c>
      <c r="H9" s="15"/>
      <c r="I9" s="14">
        <v>148498</v>
      </c>
      <c r="J9" s="14">
        <f>4938+910</f>
        <v>5848</v>
      </c>
      <c r="K9" s="14">
        <f>G9-I9-J9</f>
        <v>71611</v>
      </c>
      <c r="L9" s="16">
        <f>(I9+J9)/G9*100</f>
        <v>68.307686860774396</v>
      </c>
      <c r="M9" s="17"/>
      <c r="N9" s="14">
        <v>198043</v>
      </c>
      <c r="O9" s="14">
        <f t="shared" ref="O9:O20" si="0">G9-N9</f>
        <v>27914</v>
      </c>
      <c r="P9" s="16">
        <f>G9/N9*100</f>
        <v>114.09491878026489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49" t="s">
        <v>20</v>
      </c>
      <c r="C11" s="50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5" t="s">
        <v>31</v>
      </c>
      <c r="C12" s="46"/>
      <c r="D12" s="13" t="s">
        <v>18</v>
      </c>
      <c r="E12" s="14">
        <f>SUM(E9:E11)</f>
        <v>195983</v>
      </c>
      <c r="F12" s="14">
        <f>SUM(F9:F11)</f>
        <v>29974</v>
      </c>
      <c r="G12" s="14">
        <f t="shared" si="1"/>
        <v>225957</v>
      </c>
      <c r="H12" s="15"/>
      <c r="I12" s="14">
        <f>SUM(I9:I11)</f>
        <v>148498</v>
      </c>
      <c r="J12" s="14">
        <f>SUM(J9:J11)</f>
        <v>5848</v>
      </c>
      <c r="K12" s="14">
        <f>SUM(K9:K11)</f>
        <v>71611</v>
      </c>
      <c r="L12" s="16">
        <f>(I12+J12)/G12*100</f>
        <v>68.307686860774396</v>
      </c>
      <c r="M12" s="17"/>
      <c r="N12" s="14">
        <f>SUM(N9:N11)</f>
        <v>198043</v>
      </c>
      <c r="O12" s="14">
        <f t="shared" si="0"/>
        <v>27914</v>
      </c>
      <c r="P12" s="16">
        <f>G12/N12*100</f>
        <v>114.09491878026489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49" t="s">
        <v>21</v>
      </c>
      <c r="C14" s="51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14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2773</v>
      </c>
      <c r="J15" s="14">
        <v>605</v>
      </c>
      <c r="K15" s="14">
        <f>G15-I15-J15</f>
        <v>1075</v>
      </c>
      <c r="L15" s="16">
        <f>(I15+J15)/G15*100</f>
        <v>75.8589714799012</v>
      </c>
      <c r="M15" s="17"/>
      <c r="N15" s="14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2" t="s">
        <v>27</v>
      </c>
      <c r="C18" s="32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464</v>
      </c>
      <c r="J18" s="14">
        <v>580</v>
      </c>
      <c r="K18" s="14">
        <f>G18-I18-J18</f>
        <v>778</v>
      </c>
      <c r="L18" s="16">
        <f>(I18+J18)/G18*100</f>
        <v>57.299670691547753</v>
      </c>
      <c r="M18" s="17"/>
      <c r="N18" s="14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2" t="s">
        <v>28</v>
      </c>
      <c r="C19" s="32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2" t="s">
        <v>29</v>
      </c>
      <c r="C20" s="32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2021-10-25T01:11:24Z</cp:lastPrinted>
  <dcterms:created xsi:type="dcterms:W3CDTF">2021-02-23T02:34:28Z</dcterms:created>
  <dcterms:modified xsi:type="dcterms:W3CDTF">2022-01-24T03:57:43Z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